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<sst xmlns="http://schemas.openxmlformats.org/spreadsheetml/2006/main" count="199" uniqueCount="66">
  <si>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</si>
  <si>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</si>
  <si>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</si>
  <si>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</si>
  <si>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</si>
  <si>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</si>
  <si>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</si>
  <si>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</si>
  <si>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</si>
  <si>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</si>
  <si>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</si>
  <si>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</si>
  <si>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</si>
  <si>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</si>
  <si>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</si>
  <si>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</si>
  <si>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</si>
  <si>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</si>
  <si>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</si>
  <si>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</si>
  <si>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</si>
  <si>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</si>
  <si>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</si>
  <si>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</si>
  <si>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</si>
  <si>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</si>
  <si>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</si>
  <si>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</si>
  <si>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</si>
  <si>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</si>
  <si>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</si>
  <si>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</si>
  <si>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</si>
  <si>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</si>
  <si>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</si>
  <si>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</si>
  <si>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</si>
  <si>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</si>
  <si>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</si>
  <si>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</si>
  <si>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</si>
  <si>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</si>
  <si>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</si>
  <si>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</si>
  <si>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</si>
  <si>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BARRIOL</t>
  </si>
  <si>
    <t>Jules</t>
  </si>
  <si>
    <t>CJM BOURGES TT</t>
  </si>
  <si>
    <t>Absent</t>
  </si>
  <si>
    <t>Inc</t>
  </si>
  <si>
    <t>Trophée des jeunes</t>
  </si>
  <si>
    <t>Trophée des jeunes T4 Plus 700 p</t>
  </si>
  <si>
    <t>AGBODJAN</t>
  </si>
  <si>
    <t>Elias</t>
  </si>
  <si>
    <t>VIERZON PING</t>
  </si>
  <si>
    <t>GUILLAUMOT</t>
  </si>
  <si>
    <t>Antonin</t>
  </si>
  <si>
    <t>T.T.B.L.</t>
  </si>
  <si>
    <t>FOUCHERAND</t>
  </si>
  <si>
    <t>Nathan</t>
  </si>
  <si>
    <t>GIRARD</t>
  </si>
  <si>
    <t>Leandre</t>
  </si>
  <si>
    <t>T.T. GERMINOIS</t>
  </si>
  <si>
    <t>NATUREL</t>
  </si>
  <si>
    <t>Lucas</t>
  </si>
  <si>
    <t>CP. MEHUN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</si>
</sst>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\ "/>
    <numFmt numFmtId="208" formatCode="dd/mm/yy"/>
    <numFmt numFmtId="209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0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08" fontId="15" fillId="0" borderId="0" xfId="0" applyNumberFormat="1" applyFont="1" applyBorder="1" applyAlignment="1" applyProtection="1">
      <alignment horizontal="centerContinuous" vertical="center"/>
      <protection hidden="1"/>
    </xf>
    <xf numFmtId="209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14" fillId="0" borderId="25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0" fontId="9" fillId="0" borderId="0" xfId="52" applyNumberFormat="1" applyFont="1" applyFill="1" applyBorder="1" applyAlignment="1" applyProtection="1">
      <alignment horizontal="center" vertical="center"/>
      <protection hidden="1"/>
    </xf>
    <xf numFmtId="200" fontId="9" fillId="0" borderId="14" xfId="52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189141</v>
      </c>
      <c r="D2">
        <v>1</v>
      </c>
      <c r="E2" t="s">
        <v>45</v>
      </c>
      <c r="F2" t="s">
        <v>46</v>
      </c>
      <c r="H2">
        <v>1074</v>
      </c>
      <c r="I2" t="s">
        <v>40</v>
      </c>
      <c r="J2">
        <v>4180613</v>
      </c>
      <c r="K2" t="s">
        <v>47</v>
      </c>
      <c r="L2">
        <v>1</v>
      </c>
      <c r="N2">
        <v>0</v>
      </c>
      <c r="O2" t="s">
        <v>48</v>
      </c>
      <c r="R2">
        <v>0</v>
      </c>
      <c r="T2">
        <v>0</v>
      </c>
      <c r="U2" t="s">
        <v>49</v>
      </c>
      <c r="V2">
        <v>0</v>
      </c>
      <c r="AD2" t="s">
        <v>50</v>
      </c>
      <c r="AE2" t="s">
        <v>51</v>
      </c>
      <c r="AF2">
        <v>0</v>
      </c>
      <c r="AG2" s="5" t="s">
        <v>40</v>
      </c>
      <c r="AH2" s="1">
        <v>2</v>
      </c>
      <c r="AI2">
        <v>-178</v>
      </c>
    </row>
    <row r="3" spans="1:35" ht="12.75">
      <c r="A3">
        <v>2</v>
      </c>
      <c r="B3">
        <v>0</v>
      </c>
      <c r="D3">
        <v>0</v>
      </c>
      <c r="E3" t="s">
        <v>48</v>
      </c>
      <c r="H3">
        <v>0</v>
      </c>
      <c r="J3">
        <v>0</v>
      </c>
      <c r="K3" t="s">
        <v>49</v>
      </c>
      <c r="L3">
        <v>0</v>
      </c>
      <c r="N3">
        <v>0</v>
      </c>
      <c r="O3" t="s">
        <v>48</v>
      </c>
      <c r="R3">
        <v>0</v>
      </c>
      <c r="T3">
        <v>0</v>
      </c>
      <c r="U3" t="s">
        <v>49</v>
      </c>
      <c r="V3">
        <v>0</v>
      </c>
      <c r="AD3" t="s">
        <v>50</v>
      </c>
      <c r="AE3" t="s">
        <v>51</v>
      </c>
      <c r="AF3">
        <v>0</v>
      </c>
      <c r="AG3" s="5" t="s">
        <v>40</v>
      </c>
      <c r="AH3" s="2">
        <v>2</v>
      </c>
      <c r="AI3">
        <v>-179</v>
      </c>
    </row>
    <row r="4" spans="1:35" ht="12.75">
      <c r="A4">
        <v>3</v>
      </c>
      <c r="B4">
        <v>0</v>
      </c>
      <c r="C4">
        <v>187925</v>
      </c>
      <c r="D4">
        <v>5</v>
      </c>
      <c r="E4" t="s">
        <v>52</v>
      </c>
      <c r="F4" t="s">
        <v>53</v>
      </c>
      <c r="H4">
        <v>982</v>
      </c>
      <c r="I4" t="s">
        <v>40</v>
      </c>
      <c r="J4">
        <v>4180696</v>
      </c>
      <c r="K4" t="s">
        <v>54</v>
      </c>
      <c r="L4">
        <v>1</v>
      </c>
      <c r="N4">
        <v>0</v>
      </c>
      <c r="O4" t="s">
        <v>48</v>
      </c>
      <c r="R4">
        <v>0</v>
      </c>
      <c r="T4">
        <v>0</v>
      </c>
      <c r="U4" t="s">
        <v>49</v>
      </c>
      <c r="V4">
        <v>0</v>
      </c>
      <c r="AD4" t="s">
        <v>50</v>
      </c>
      <c r="AE4" t="s">
        <v>51</v>
      </c>
      <c r="AF4">
        <v>0</v>
      </c>
      <c r="AG4" s="5" t="s">
        <v>40</v>
      </c>
      <c r="AH4" s="2">
        <v>2</v>
      </c>
      <c r="AI4">
        <v>-180</v>
      </c>
    </row>
    <row r="5" spans="1:35" ht="12.75">
      <c r="A5">
        <v>4</v>
      </c>
      <c r="B5">
        <v>0</v>
      </c>
      <c r="D5">
        <v>0</v>
      </c>
      <c r="E5" t="s">
        <v>48</v>
      </c>
      <c r="H5">
        <v>0</v>
      </c>
      <c r="J5">
        <v>0</v>
      </c>
      <c r="K5" t="s">
        <v>49</v>
      </c>
      <c r="L5">
        <v>0</v>
      </c>
      <c r="M5">
        <v>188606</v>
      </c>
      <c r="N5">
        <v>2</v>
      </c>
      <c r="O5" t="s">
        <v>55</v>
      </c>
      <c r="P5" t="s">
        <v>56</v>
      </c>
      <c r="R5">
        <v>1020</v>
      </c>
      <c r="S5" t="s">
        <v>40</v>
      </c>
      <c r="T5">
        <v>4180485</v>
      </c>
      <c r="U5" t="s">
        <v>57</v>
      </c>
      <c r="V5">
        <v>1</v>
      </c>
      <c r="AD5" t="s">
        <v>50</v>
      </c>
      <c r="AE5" t="s">
        <v>51</v>
      </c>
      <c r="AF5">
        <v>0</v>
      </c>
      <c r="AG5" s="5" t="s">
        <v>40</v>
      </c>
      <c r="AH5" s="2">
        <v>2</v>
      </c>
      <c r="AI5">
        <v>-181</v>
      </c>
    </row>
    <row r="6" spans="1:35" ht="12.75">
      <c r="A6">
        <v>5</v>
      </c>
      <c r="B6">
        <v>0</v>
      </c>
      <c r="C6">
        <v>188324</v>
      </c>
      <c r="D6">
        <v>7</v>
      </c>
      <c r="E6" t="s">
        <v>58</v>
      </c>
      <c r="F6" t="s">
        <v>59</v>
      </c>
      <c r="H6">
        <v>936</v>
      </c>
      <c r="I6" t="s">
        <v>40</v>
      </c>
      <c r="J6">
        <v>4180613</v>
      </c>
      <c r="K6" t="s">
        <v>47</v>
      </c>
      <c r="L6">
        <v>1</v>
      </c>
      <c r="N6">
        <v>0</v>
      </c>
      <c r="O6" t="s">
        <v>48</v>
      </c>
      <c r="R6">
        <v>0</v>
      </c>
      <c r="T6">
        <v>0</v>
      </c>
      <c r="U6" t="s">
        <v>49</v>
      </c>
      <c r="V6">
        <v>0</v>
      </c>
      <c r="AD6" t="s">
        <v>50</v>
      </c>
      <c r="AE6" t="s">
        <v>51</v>
      </c>
      <c r="AF6">
        <v>0</v>
      </c>
      <c r="AG6" s="5" t="s">
        <v>40</v>
      </c>
      <c r="AH6" s="2">
        <v>2</v>
      </c>
      <c r="AI6">
        <v>-182</v>
      </c>
    </row>
    <row r="7" spans="1:35" ht="12.75">
      <c r="A7">
        <v>6</v>
      </c>
      <c r="B7">
        <v>0</v>
      </c>
      <c r="D7">
        <v>0</v>
      </c>
      <c r="E7" t="s">
        <v>48</v>
      </c>
      <c r="H7">
        <v>0</v>
      </c>
      <c r="J7">
        <v>0</v>
      </c>
      <c r="K7" t="s">
        <v>49</v>
      </c>
      <c r="L7">
        <v>0</v>
      </c>
      <c r="M7">
        <v>188117</v>
      </c>
      <c r="N7">
        <v>6</v>
      </c>
      <c r="O7" t="s">
        <v>60</v>
      </c>
      <c r="P7" t="s">
        <v>61</v>
      </c>
      <c r="R7">
        <v>958</v>
      </c>
      <c r="S7" t="s">
        <v>40</v>
      </c>
      <c r="T7">
        <v>4180682</v>
      </c>
      <c r="U7" t="s">
        <v>62</v>
      </c>
      <c r="V7">
        <v>1</v>
      </c>
      <c r="AD7" t="s">
        <v>50</v>
      </c>
      <c r="AE7" t="s">
        <v>51</v>
      </c>
      <c r="AF7">
        <v>0</v>
      </c>
      <c r="AG7" s="5" t="s">
        <v>40</v>
      </c>
      <c r="AH7" s="2">
        <v>2</v>
      </c>
      <c r="AI7">
        <v>-183</v>
      </c>
    </row>
    <row r="8" spans="1:35" ht="12.75">
      <c r="A8">
        <v>7</v>
      </c>
      <c r="B8">
        <v>0</v>
      </c>
      <c r="D8">
        <v>0</v>
      </c>
      <c r="E8" t="s">
        <v>48</v>
      </c>
      <c r="H8">
        <v>0</v>
      </c>
      <c r="J8">
        <v>0</v>
      </c>
      <c r="K8" t="s">
        <v>49</v>
      </c>
      <c r="L8">
        <v>0</v>
      </c>
      <c r="N8">
        <v>0</v>
      </c>
      <c r="O8" t="s">
        <v>48</v>
      </c>
      <c r="R8">
        <v>0</v>
      </c>
      <c r="T8">
        <v>0</v>
      </c>
      <c r="U8" t="s">
        <v>49</v>
      </c>
      <c r="V8">
        <v>0</v>
      </c>
      <c r="AD8" t="s">
        <v>50</v>
      </c>
      <c r="AE8" t="s">
        <v>51</v>
      </c>
      <c r="AF8">
        <v>0</v>
      </c>
      <c r="AG8" s="5" t="s">
        <v>40</v>
      </c>
      <c r="AH8" s="2">
        <v>2</v>
      </c>
      <c r="AI8">
        <v>-184</v>
      </c>
    </row>
    <row r="9" spans="1:35" ht="12.75">
      <c r="A9">
        <v>8</v>
      </c>
      <c r="B9">
        <v>0</v>
      </c>
      <c r="D9">
        <v>0</v>
      </c>
      <c r="E9" t="s">
        <v>48</v>
      </c>
      <c r="H9">
        <v>0</v>
      </c>
      <c r="J9">
        <v>0</v>
      </c>
      <c r="K9" t="s">
        <v>49</v>
      </c>
      <c r="L9">
        <v>0</v>
      </c>
      <c r="M9">
        <v>189169</v>
      </c>
      <c r="N9">
        <v>4</v>
      </c>
      <c r="O9" t="s">
        <v>63</v>
      </c>
      <c r="P9" t="s">
        <v>64</v>
      </c>
      <c r="R9">
        <v>1008</v>
      </c>
      <c r="S9" t="s">
        <v>40</v>
      </c>
      <c r="T9">
        <v>4180174</v>
      </c>
      <c r="U9" t="s">
        <v>65</v>
      </c>
      <c r="V9">
        <v>1</v>
      </c>
      <c r="AD9" t="s">
        <v>50</v>
      </c>
      <c r="AE9" t="s">
        <v>51</v>
      </c>
      <c r="AF9">
        <v>0</v>
      </c>
      <c r="AG9" s="5" t="s">
        <v>40</v>
      </c>
      <c r="AH9" s="2">
        <v>2</v>
      </c>
      <c r="AI9">
        <v>-185</v>
      </c>
    </row>
    <row r="10" spans="1:35" ht="12.75">
      <c r="A10">
        <v>9</v>
      </c>
      <c r="B10">
        <v>0</v>
      </c>
      <c r="C10">
        <v>189141</v>
      </c>
      <c r="D10">
        <v>1</v>
      </c>
      <c r="E10" t="s">
        <v>45</v>
      </c>
      <c r="F10" t="s">
        <v>46</v>
      </c>
      <c r="H10">
        <v>1074</v>
      </c>
      <c r="I10" t="s">
        <v>40</v>
      </c>
      <c r="J10">
        <v>4180613</v>
      </c>
      <c r="K10" t="s">
        <v>47</v>
      </c>
      <c r="L10">
        <v>1</v>
      </c>
      <c r="N10">
        <v>0</v>
      </c>
      <c r="O10" t="s">
        <v>48</v>
      </c>
      <c r="R10">
        <v>0</v>
      </c>
      <c r="T10">
        <v>0</v>
      </c>
      <c r="U10" t="s">
        <v>49</v>
      </c>
      <c r="V10">
        <v>0</v>
      </c>
      <c r="AD10" t="s">
        <v>50</v>
      </c>
      <c r="AE10" t="s">
        <v>51</v>
      </c>
      <c r="AF10">
        <v>0</v>
      </c>
      <c r="AG10" s="5" t="s">
        <v>40</v>
      </c>
      <c r="AH10" s="2">
        <v>2</v>
      </c>
      <c r="AI10">
        <v>-186</v>
      </c>
    </row>
    <row r="11" spans="1:35" ht="12.75">
      <c r="A11">
        <v>10</v>
      </c>
      <c r="B11">
        <v>0</v>
      </c>
      <c r="C11">
        <v>187925</v>
      </c>
      <c r="D11">
        <v>5</v>
      </c>
      <c r="E11" t="s">
        <v>52</v>
      </c>
      <c r="F11" t="s">
        <v>53</v>
      </c>
      <c r="H11">
        <v>982</v>
      </c>
      <c r="I11" t="s">
        <v>40</v>
      </c>
      <c r="J11">
        <v>4180696</v>
      </c>
      <c r="K11" t="s">
        <v>54</v>
      </c>
      <c r="L11">
        <v>1</v>
      </c>
      <c r="M11">
        <v>188606</v>
      </c>
      <c r="N11">
        <v>2</v>
      </c>
      <c r="O11" t="s">
        <v>55</v>
      </c>
      <c r="P11" t="s">
        <v>56</v>
      </c>
      <c r="R11">
        <v>1020</v>
      </c>
      <c r="S11" t="s">
        <v>40</v>
      </c>
      <c r="T11">
        <v>4180485</v>
      </c>
      <c r="U11" t="s">
        <v>57</v>
      </c>
      <c r="V11">
        <v>0</v>
      </c>
      <c r="W11">
        <v>5</v>
      </c>
      <c r="X11">
        <v>8</v>
      </c>
      <c r="Y11">
        <v>9</v>
      </c>
      <c r="AD11" t="s">
        <v>50</v>
      </c>
      <c r="AE11" t="s">
        <v>51</v>
      </c>
      <c r="AF11">
        <v>0</v>
      </c>
      <c r="AG11" s="5" t="s">
        <v>40</v>
      </c>
      <c r="AH11" s="2">
        <v>2</v>
      </c>
      <c r="AI11">
        <v>-187</v>
      </c>
    </row>
    <row r="12" spans="1:35" ht="12.75">
      <c r="A12">
        <v>11</v>
      </c>
      <c r="B12">
        <v>0</v>
      </c>
      <c r="C12">
        <v>188324</v>
      </c>
      <c r="D12">
        <v>7</v>
      </c>
      <c r="E12" t="s">
        <v>58</v>
      </c>
      <c r="F12" t="s">
        <v>59</v>
      </c>
      <c r="H12">
        <v>936</v>
      </c>
      <c r="I12" t="s">
        <v>40</v>
      </c>
      <c r="J12">
        <v>4180613</v>
      </c>
      <c r="K12" t="s">
        <v>47</v>
      </c>
      <c r="L12">
        <v>1</v>
      </c>
      <c r="M12">
        <v>188117</v>
      </c>
      <c r="N12">
        <v>6</v>
      </c>
      <c r="O12" t="s">
        <v>60</v>
      </c>
      <c r="P12" t="s">
        <v>61</v>
      </c>
      <c r="R12">
        <v>958</v>
      </c>
      <c r="S12" t="s">
        <v>40</v>
      </c>
      <c r="T12">
        <v>4180682</v>
      </c>
      <c r="U12" t="s">
        <v>62</v>
      </c>
      <c r="V12">
        <v>0</v>
      </c>
      <c r="W12">
        <v>4</v>
      </c>
      <c r="X12">
        <v>8</v>
      </c>
      <c r="Y12">
        <v>-10</v>
      </c>
      <c r="Z12">
        <v>13</v>
      </c>
      <c r="AD12" t="s">
        <v>50</v>
      </c>
      <c r="AE12" t="s">
        <v>51</v>
      </c>
      <c r="AF12">
        <v>0</v>
      </c>
      <c r="AG12" s="5" t="s">
        <v>40</v>
      </c>
      <c r="AH12" s="2">
        <v>2</v>
      </c>
      <c r="AI12">
        <v>-188</v>
      </c>
    </row>
    <row r="13" spans="1:35" ht="12.75">
      <c r="A13">
        <v>12</v>
      </c>
      <c r="B13">
        <v>0</v>
      </c>
      <c r="D13">
        <v>0</v>
      </c>
      <c r="E13" t="s">
        <v>48</v>
      </c>
      <c r="H13">
        <v>0</v>
      </c>
      <c r="J13">
        <v>0</v>
      </c>
      <c r="K13" t="s">
        <v>49</v>
      </c>
      <c r="L13">
        <v>0</v>
      </c>
      <c r="M13">
        <v>189169</v>
      </c>
      <c r="N13">
        <v>4</v>
      </c>
      <c r="O13" t="s">
        <v>63</v>
      </c>
      <c r="P13" t="s">
        <v>64</v>
      </c>
      <c r="R13">
        <v>1008</v>
      </c>
      <c r="S13" t="s">
        <v>40</v>
      </c>
      <c r="T13">
        <v>4180174</v>
      </c>
      <c r="U13" t="s">
        <v>65</v>
      </c>
      <c r="V13">
        <v>1</v>
      </c>
      <c r="AD13" t="s">
        <v>50</v>
      </c>
      <c r="AE13" t="s">
        <v>51</v>
      </c>
      <c r="AF13">
        <v>0</v>
      </c>
      <c r="AG13" s="5" t="s">
        <v>40</v>
      </c>
      <c r="AH13" s="2">
        <v>2</v>
      </c>
      <c r="AI13">
        <v>-189</v>
      </c>
    </row>
    <row r="14" spans="1:35" ht="12.75">
      <c r="A14">
        <v>13</v>
      </c>
      <c r="B14">
        <v>0</v>
      </c>
      <c r="C14">
        <v>189141</v>
      </c>
      <c r="D14">
        <v>1</v>
      </c>
      <c r="E14" t="s">
        <v>45</v>
      </c>
      <c r="F14" t="s">
        <v>46</v>
      </c>
      <c r="H14">
        <v>1074</v>
      </c>
      <c r="I14" t="s">
        <v>40</v>
      </c>
      <c r="J14">
        <v>4180613</v>
      </c>
      <c r="K14" t="s">
        <v>47</v>
      </c>
      <c r="L14">
        <v>0</v>
      </c>
      <c r="M14">
        <v>187925</v>
      </c>
      <c r="N14">
        <v>5</v>
      </c>
      <c r="O14" t="s">
        <v>52</v>
      </c>
      <c r="P14" t="s">
        <v>53</v>
      </c>
      <c r="R14">
        <v>982</v>
      </c>
      <c r="S14" t="s">
        <v>40</v>
      </c>
      <c r="T14">
        <v>4180696</v>
      </c>
      <c r="U14" t="s">
        <v>54</v>
      </c>
      <c r="V14">
        <v>1</v>
      </c>
      <c r="W14">
        <v>-9</v>
      </c>
      <c r="X14">
        <v>-10</v>
      </c>
      <c r="Y14">
        <v>8</v>
      </c>
      <c r="Z14">
        <v>-8</v>
      </c>
      <c r="AD14" t="s">
        <v>50</v>
      </c>
      <c r="AE14" t="s">
        <v>51</v>
      </c>
      <c r="AF14">
        <v>0</v>
      </c>
      <c r="AG14" s="5" t="s">
        <v>40</v>
      </c>
      <c r="AH14" s="2">
        <v>2</v>
      </c>
      <c r="AI14">
        <v>-190</v>
      </c>
    </row>
    <row r="15" spans="1:35" ht="12.75">
      <c r="A15">
        <v>14</v>
      </c>
      <c r="B15">
        <v>0</v>
      </c>
      <c r="C15">
        <v>188324</v>
      </c>
      <c r="D15">
        <v>7</v>
      </c>
      <c r="E15" t="s">
        <v>58</v>
      </c>
      <c r="F15" t="s">
        <v>59</v>
      </c>
      <c r="H15">
        <v>936</v>
      </c>
      <c r="I15" t="s">
        <v>40</v>
      </c>
      <c r="J15">
        <v>4180613</v>
      </c>
      <c r="K15" t="s">
        <v>47</v>
      </c>
      <c r="L15">
        <v>0</v>
      </c>
      <c r="M15">
        <v>189169</v>
      </c>
      <c r="N15">
        <v>4</v>
      </c>
      <c r="O15" t="s">
        <v>63</v>
      </c>
      <c r="P15" t="s">
        <v>64</v>
      </c>
      <c r="R15">
        <v>1008</v>
      </c>
      <c r="S15" t="s">
        <v>40</v>
      </c>
      <c r="T15">
        <v>4180174</v>
      </c>
      <c r="U15" t="s">
        <v>65</v>
      </c>
      <c r="V15">
        <v>1</v>
      </c>
      <c r="W15">
        <v>7</v>
      </c>
      <c r="X15">
        <v>-7</v>
      </c>
      <c r="Y15">
        <v>-8</v>
      </c>
      <c r="Z15">
        <v>-5</v>
      </c>
      <c r="AD15" t="s">
        <v>50</v>
      </c>
      <c r="AE15" t="s">
        <v>51</v>
      </c>
      <c r="AF15">
        <v>0</v>
      </c>
      <c r="AG15" s="5" t="s">
        <v>40</v>
      </c>
      <c r="AH15" s="2">
        <v>2</v>
      </c>
      <c r="AI15">
        <v>-191</v>
      </c>
    </row>
    <row r="16" spans="1:35" ht="12.75">
      <c r="A16">
        <v>15</v>
      </c>
      <c r="B16">
        <v>0</v>
      </c>
      <c r="C16">
        <v>187925</v>
      </c>
      <c r="D16">
        <v>5</v>
      </c>
      <c r="E16" t="s">
        <v>52</v>
      </c>
      <c r="F16" t="s">
        <v>53</v>
      </c>
      <c r="H16">
        <v>982</v>
      </c>
      <c r="I16" t="s">
        <v>40</v>
      </c>
      <c r="J16">
        <v>4180696</v>
      </c>
      <c r="K16" t="s">
        <v>54</v>
      </c>
      <c r="L16">
        <v>1</v>
      </c>
      <c r="M16">
        <v>189169</v>
      </c>
      <c r="N16">
        <v>4</v>
      </c>
      <c r="O16" t="s">
        <v>63</v>
      </c>
      <c r="P16" t="s">
        <v>64</v>
      </c>
      <c r="R16">
        <v>1008</v>
      </c>
      <c r="S16" t="s">
        <v>40</v>
      </c>
      <c r="T16">
        <v>4180174</v>
      </c>
      <c r="U16" t="s">
        <v>65</v>
      </c>
      <c r="V16">
        <v>0</v>
      </c>
      <c r="W16">
        <v>7</v>
      </c>
      <c r="X16">
        <v>9</v>
      </c>
      <c r="Y16">
        <v>-6</v>
      </c>
      <c r="Z16">
        <v>7</v>
      </c>
      <c r="AD16" t="s">
        <v>50</v>
      </c>
      <c r="AE16" t="s">
        <v>51</v>
      </c>
      <c r="AF16">
        <v>0</v>
      </c>
      <c r="AG16" s="5" t="s">
        <v>40</v>
      </c>
      <c r="AH16" s="2">
        <v>2</v>
      </c>
      <c r="AI16">
        <v>-192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37" activePane="bottomLeft" state="frozen"/>
      <selection pane="topLeft" activeCell="A1" sqref="A1"/>
      <selection pane="bottomLeft" activeCell="S11" sqref="S11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</v>
      </c>
      <c r="C5" s="38" t="str">
        <f>IF(B5="","",CONCATENATE(VLOOKUP(B7,NP,5,FALSE),"  ",VLOOKUP(B7,NP,6,FALSE)))</f>
        <v>BARRIOL  Jules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1074 pts - CJM BOURGES TT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1</v>
      </c>
      <c r="K7" s="38" t="str">
        <f>IF(J7="","",CONCATENATE(VLOOKUP(J10,NP,5,FALSE),"  ",VLOOKUP(J10,NP,6,FALSE)))</f>
        <v>BARRIOL  Jules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1074 pts - CJM BOURGES TT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</c>
      <c r="N10" s="45">
        <f>IF(VLOOKUP(J10,NP,33,FALSE)="","",IF(VLOOKUP(J10,NP,34,FALSE)=2,"",VLOOKUP(J10,NP,34,FALSE)))</f>
      </c>
      <c r="O10" s="45"/>
      <c r="P10" s="46" t="str">
        <f>IF(VLOOKUP(J10,NP,33,FALSE)="","",IF(VLOOKUP(J10,NP,33,FALSE)=0,"",VLOOKUP(J10,NP,33,FALSE)))</f>
        <v> </v>
      </c>
      <c r="Q10" s="47"/>
      <c r="R10" s="48">
        <f>IF(VLOOKUP(R16,NP,4,FALSE)=0,"",VLOOKUP(R16,NP,4,FALSE))</f>
        <v>1</v>
      </c>
      <c r="S10" s="38" t="str">
        <f>IF(R10="","",CONCATENATE(VLOOKUP(R16,NP,5,FALSE),"  ",VLOOKUP(R16,NP,6,FALSE)))</f>
        <v>BARRIOL  Jules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1074 pts - CJM BOURGES TT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</c>
      <c r="F13" s="45">
        <f>IF(VLOOKUP(B13,NP,33,FALSE)="","",IF(VLOOKUP(B13,NP,34,FALSE)=2,"",VLOOKUP(B13,NP,34,FALSE)))</f>
      </c>
      <c r="G13" s="45"/>
      <c r="H13" s="46" t="str">
        <f>IF(VLOOKUP(B13,NP,33,FALSE)="","",IF(VLOOKUP(B13,NP,33,FALSE)=0,"",VLOOKUP(B13,NP,33,FALSE)))</f>
        <v> </v>
      </c>
      <c r="I13" s="47"/>
      <c r="J13" s="48">
        <f>IF(VLOOKUP(J10,NP,14,FALSE)=0,"",VLOOKUP(J10,NP,14,FALSE))</f>
      </c>
      <c r="K13" s="38">
        <f>IF(J13="","",CONCATENATE(VLOOKUP(J10,NP,15,FALSE),"  ",VLOOKUP(J10,NP,16,FALSE)))</f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>
        <f>IF(J13="","",CONCATENATE(VLOOKUP(J10,NP,18,FALSE)," pts - ",VLOOKUP(J10,NP,21,FALSE)))</f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</c>
      <c r="C15" s="38">
        <f>IF(B15="","",CONCATENATE(VLOOKUP(B13,NP,15,FALSE),"  ",VLOOKUP(B13,NP,16,FALSE)))</f>
      </c>
      <c r="D15" s="38"/>
      <c r="E15" s="38"/>
      <c r="F15" s="38"/>
      <c r="G15" s="38"/>
      <c r="H15" s="38"/>
      <c r="I15" s="38"/>
      <c r="J15" s="52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>
        <f>IF(B15="","",CONCATENATE(VLOOKUP(B13,NP,18,FALSE)," pts - ",VLOOKUP(B13,NP,21,FALSE)))</f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</c>
      <c r="V16" s="45">
        <f>IF(VLOOKUP(R16,NP,33,FALSE)="","",IF(VLOOKUP(R16,NP,34,FALSE)=2,"",VLOOKUP(R16,NP,34,FALSE)))</f>
      </c>
      <c r="W16" s="45"/>
      <c r="X16" s="46" t="str">
        <f>IF(VLOOKUP(R16,NP,33,FALSE)="","",IF(VLOOKUP(R16,NP,33,FALSE)=0,"",VLOOKUP(R16,NP,33,FALSE)))</f>
        <v> </v>
      </c>
      <c r="Y16" s="47"/>
      <c r="Z16" s="48">
        <f>IF(VLOOKUP(Z28,NP,4,FALSE)=0,"",VLOOKUP(Z28,NP,4,FALSE))</f>
        <v>5</v>
      </c>
      <c r="AA16" s="38" t="str">
        <f>IF(Z16="","",CONCATENATE(VLOOKUP(Z28,NP,5,FALSE),"  ",VLOOKUP(Z28,NP,6,FALSE)))</f>
        <v>AGBODJAN  Elias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5</v>
      </c>
      <c r="C17" s="38" t="str">
        <f>IF(B17="","",CONCATENATE(VLOOKUP(B19,NP,5,FALSE),"  ",VLOOKUP(B19,NP,6,FALSE)))</f>
        <v>AGBODJAN  Elias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982 pts - VIERZON PING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982 pts - VIERZON PING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9 / 10 / -8 / 8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</c>
      <c r="F19" s="45">
        <f>IF(VLOOKUP(B19,NP,33,FALSE)="","",IF(VLOOKUP(B19,NP,34,FALSE)=2,"",VLOOKUP(B19,NP,34,FALSE)))</f>
      </c>
      <c r="G19" s="45"/>
      <c r="H19" s="46" t="str">
        <f>IF(VLOOKUP(B19,NP,33,FALSE)="","",IF(VLOOKUP(B19,NP,33,FALSE)=0,"",VLOOKUP(B19,NP,33,FALSE)))</f>
        <v> </v>
      </c>
      <c r="I19" s="47"/>
      <c r="J19" s="48">
        <f>IF(VLOOKUP(J22,NP,4,FALSE)=0,"",VLOOKUP(J22,NP,4,FALSE))</f>
        <v>5</v>
      </c>
      <c r="K19" s="38" t="str">
        <f>IF(J19="","",CONCATENATE(VLOOKUP(J22,NP,5,FALSE),"  ",VLOOKUP(J22,NP,6,FALSE)))</f>
        <v>AGBODJAN  Elias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982 pts - VIERZON PING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38"/>
      <c r="F21" s="38"/>
      <c r="G21" s="38"/>
      <c r="H21" s="38"/>
      <c r="I21" s="38"/>
      <c r="J21" s="52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>
        <f>IF(B21="","",CONCATENATE(VLOOKUP(B19,NP,18,FALSE)," pts - ",VLOOKUP(B19,NP,21,FALSE)))</f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</c>
      <c r="N22" s="45">
        <f>IF(VLOOKUP(J22,NP,33,FALSE)="","",IF(VLOOKUP(J22,NP,34,FALSE)=2,"",VLOOKUP(J22,NP,34,FALSE)))</f>
      </c>
      <c r="O22" s="45"/>
      <c r="P22" s="46" t="str">
        <f>IF(VLOOKUP(J22,NP,33,FALSE)="","",IF(VLOOKUP(J22,NP,33,FALSE)=0,"",VLOOKUP(J22,NP,33,FALSE)))</f>
        <v> </v>
      </c>
      <c r="Q22" s="47"/>
      <c r="R22" s="48">
        <f>IF(VLOOKUP(R16,NP,14,FALSE)=0,"",VLOOKUP(R16,NP,14,FALSE))</f>
        <v>5</v>
      </c>
      <c r="S22" s="38" t="str">
        <f>IF(R22="","",CONCATENATE(VLOOKUP(R16,NP,15,FALSE),"  ",VLOOKUP(R16,NP,16,FALSE)))</f>
        <v>AGBODJAN  Elias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982 pts - VIERZON PING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5 / 8 / 9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</c>
      <c r="F25" s="45">
        <f>IF(VLOOKUP(B25,NP,33,FALSE)="","",IF(VLOOKUP(B25,NP,34,FALSE)=2,"",VLOOKUP(B25,NP,34,FALSE)))</f>
      </c>
      <c r="G25" s="45"/>
      <c r="H25" s="46" t="str">
        <f>IF(VLOOKUP(B25,NP,33,FALSE)="","",IF(VLOOKUP(B25,NP,33,FALSE)=0,"",VLOOKUP(B25,NP,33,FALSE)))</f>
        <v> </v>
      </c>
      <c r="I25" s="47"/>
      <c r="J25" s="48">
        <f>IF(VLOOKUP(J22,NP,14,FALSE)=0,"",VLOOKUP(J22,NP,14,FALSE))</f>
        <v>2</v>
      </c>
      <c r="K25" s="38" t="str">
        <f>IF(J25="","",CONCATENATE(VLOOKUP(J22,NP,15,FALSE),"  ",VLOOKUP(J22,NP,16,FALSE)))</f>
        <v>GUILLAUMOT  Antonin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1020 pts - T.T.B.L.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2</v>
      </c>
      <c r="C27" s="38" t="str">
        <f>IF(B27="","",CONCATENATE(VLOOKUP(B25,NP,15,FALSE),"  ",VLOOKUP(B25,NP,16,FALSE)))</f>
        <v>GUILLAUMOT  Antonin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1020 pts - T.T.B.L.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</c>
      <c r="AD28" s="45">
        <f>IF(VLOOKUP(Z28,NP,33,FALSE)="","",IF(VLOOKUP(Z28,NP,34,FALSE)=2,"",VLOOKUP(Z28,NP,34,FALSE)))</f>
      </c>
      <c r="AE28" s="45"/>
      <c r="AF28" s="46" t="str">
        <f>IF(VLOOKUP(Z28,NP,33,FALSE)="","",IF(VLOOKUP(Z28,NP,33,FALSE)=0,"",VLOOKUP(Z28,NP,33,FALSE)))</f>
        <v> </v>
      </c>
      <c r="AG28" s="47"/>
      <c r="AH28" s="48">
        <f>IF(VLOOKUP(Z28,NP,12,FALSE)=1,VLOOKUP(Z28,NP,4,FALSE),IF(VLOOKUP(Z28,NP,22,FALSE)=1,VLOOKUP(Z28,NP,14,FALSE),""))</f>
        <v>5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AGBODJAN  Elias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7</v>
      </c>
      <c r="C29" s="38" t="str">
        <f>IF(B29="","",CONCATENATE(VLOOKUP(B31,NP,5,FALSE),"  ",VLOOKUP(B31,NP,6,FALSE)))</f>
        <v>FOUCHERAND  Nathan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982 pts - VIERZON PING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936 pts - CJM BOURGES TT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7 / 9 / -6 / 7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7</v>
      </c>
      <c r="K31" s="38" t="str">
        <f>IF(J31="","",CONCATENATE(VLOOKUP(J34,NP,5,FALSE),"  ",VLOOKUP(J34,NP,6,FALSE)))</f>
        <v>FOUCHERAND  Nathan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936 pts - CJM BOURGES TT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</c>
      <c r="N34" s="45">
        <f>IF(VLOOKUP(J34,NP,33,FALSE)="","",IF(VLOOKUP(J34,NP,34,FALSE)=2,"",VLOOKUP(J34,NP,34,FALSE)))</f>
      </c>
      <c r="O34" s="45"/>
      <c r="P34" s="46" t="str">
        <f>IF(VLOOKUP(J34,NP,33,FALSE)="","",IF(VLOOKUP(J34,NP,33,FALSE)=0,"",VLOOKUP(J34,NP,33,FALSE)))</f>
        <v> </v>
      </c>
      <c r="Q34" s="47"/>
      <c r="R34" s="48">
        <f>IF(VLOOKUP(R40,NP,4,FALSE)=0,"",VLOOKUP(R40,NP,4,FALSE))</f>
        <v>7</v>
      </c>
      <c r="S34" s="38" t="str">
        <f>IF(R34="","",CONCATENATE(VLOOKUP(R40,NP,5,FALSE),"  ",VLOOKUP(R40,NP,6,FALSE)))</f>
        <v>FOUCHERAND  Nathan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936 pts - CJM BOURGES TT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4 / 8 / -10 / 13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</c>
      <c r="F37" s="45">
        <f>IF(VLOOKUP(B37,NP,33,FALSE)="","",IF(VLOOKUP(B37,NP,34,FALSE)=2,"",VLOOKUP(B37,NP,34,FALSE)))</f>
      </c>
      <c r="G37" s="45"/>
      <c r="H37" s="46" t="str">
        <f>IF(VLOOKUP(B37,NP,33,FALSE)="","",IF(VLOOKUP(B37,NP,33,FALSE)=0,"",VLOOKUP(B37,NP,33,FALSE)))</f>
        <v> </v>
      </c>
      <c r="I37" s="47"/>
      <c r="J37" s="48">
        <f>IF(VLOOKUP(J34,NP,14,FALSE)=0,"",VLOOKUP(J34,NP,14,FALSE))</f>
        <v>6</v>
      </c>
      <c r="K37" s="38" t="str">
        <f>IF(J37="","",CONCATENATE(VLOOKUP(J34,NP,15,FALSE),"  ",VLOOKUP(J34,NP,16,FALSE)))</f>
        <v>GIRARD  Leandre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958 pts - T.T. GERMINOIS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6</v>
      </c>
      <c r="C39" s="38" t="str">
        <f>IF(B39="","",CONCATENATE(VLOOKUP(B37,NP,15,FALSE),"  ",VLOOKUP(B37,NP,16,FALSE)))</f>
        <v>GIRARD  Leandre</v>
      </c>
      <c r="D39" s="38"/>
      <c r="E39" s="38"/>
      <c r="F39" s="38"/>
      <c r="G39" s="38"/>
      <c r="H39" s="38"/>
      <c r="I39" s="38"/>
      <c r="J39" s="52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958 pts - T.T. GERMINOIS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</c>
      <c r="V40" s="45">
        <f>IF(VLOOKUP(R40,NP,33,FALSE)="","",IF(VLOOKUP(R40,NP,34,FALSE)=2,"",VLOOKUP(R40,NP,34,FALSE)))</f>
      </c>
      <c r="W40" s="45"/>
      <c r="X40" s="46" t="str">
        <f>IF(VLOOKUP(R40,NP,33,FALSE)="","",IF(VLOOKUP(R40,NP,33,FALSE)=0,"",VLOOKUP(R40,NP,33,FALSE)))</f>
        <v> </v>
      </c>
      <c r="Y40" s="47"/>
      <c r="Z40" s="48">
        <f>IF(VLOOKUP(Z28,NP,14,FALSE)=0,"",VLOOKUP(Z28,NP,14,FALSE))</f>
        <v>4</v>
      </c>
      <c r="AA40" s="38" t="str">
        <f>IF(Z40="","",CONCATENATE(VLOOKUP(Z28,NP,15,FALSE),"  ",VLOOKUP(Z28,NP,16,FALSE)))</f>
        <v>NATUREL  Lucas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</c>
      <c r="C41" s="38">
        <f>IF(B41="","",CONCATENATE(VLOOKUP(B43,NP,5,FALSE),"  ",VLOOKUP(B43,NP,6,FALSE)))</f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1008 pts - CP. MEHUN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>
        <f>IF(B41="","",CONCATENATE(VLOOKUP(B43,NP,8,FALSE)," pts - ",VLOOKUP(B43,NP,11,FALSE)))</f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-7 / 7 / 8 / 5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</c>
      <c r="F43" s="45">
        <f>IF(VLOOKUP(B43,NP,33,FALSE)="","",IF(VLOOKUP(B43,NP,34,FALSE)=2,"",VLOOKUP(B43,NP,34,FALSE)))</f>
      </c>
      <c r="G43" s="45"/>
      <c r="H43" s="46" t="str">
        <f>IF(VLOOKUP(B43,NP,33,FALSE)="","",IF(VLOOKUP(B43,NP,33,FALSE)=0,"",VLOOKUP(B43,NP,33,FALSE)))</f>
        <v> </v>
      </c>
      <c r="I43" s="47"/>
      <c r="J43" s="48">
        <f>IF(VLOOKUP(J46,NP,4,FALSE)=0,"",VLOOKUP(J46,NP,4,FALSE))</f>
      </c>
      <c r="K43" s="38">
        <f>IF(J43="","",CONCATENATE(VLOOKUP(J46,NP,5,FALSE),"  ",VLOOKUP(J46,NP,6,FALSE)))</f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>
        <f>IF(J43="","",CONCATENATE(VLOOKUP(J46,NP,8,FALSE)," pts - ",VLOOKUP(J46,NP,11,FALSE)))</f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38"/>
      <c r="F45" s="38"/>
      <c r="G45" s="38"/>
      <c r="H45" s="38"/>
      <c r="I45" s="38"/>
      <c r="J45" s="52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>
        <f>IF(B45="","",CONCATENATE(VLOOKUP(B43,NP,18,FALSE)," pts - ",VLOOKUP(B43,NP,21,FALSE)))</f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</c>
      <c r="N46" s="45">
        <f>IF(VLOOKUP(J46,NP,33,FALSE)="","",IF(VLOOKUP(J46,NP,34,FALSE)=2,"",VLOOKUP(J46,NP,34,FALSE)))</f>
      </c>
      <c r="O46" s="45"/>
      <c r="P46" s="46" t="str">
        <f>IF(VLOOKUP(J46,NP,33,FALSE)="","",IF(VLOOKUP(J46,NP,33,FALSE)=0,"",VLOOKUP(J46,NP,33,FALSE)))</f>
        <v> </v>
      </c>
      <c r="Q46" s="47"/>
      <c r="R46" s="48">
        <f>IF(VLOOKUP(R40,NP,14,FALSE)=0,"",VLOOKUP(R40,NP,14,FALSE))</f>
        <v>4</v>
      </c>
      <c r="S46" s="38" t="str">
        <f>IF(R46="","",CONCATENATE(VLOOKUP(R40,NP,15,FALSE),"  ",VLOOKUP(R40,NP,16,FALSE)))</f>
        <v>NATUREL  Lucas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1008 pts - CP. MEHUN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69" t="str">
        <f>'Liste des parties'!$AD$2</f>
        <v>Trophée des jeunes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4</v>
      </c>
      <c r="K49" s="38" t="str">
        <f>IF(J49="","",CONCATENATE(VLOOKUP(J46,NP,15,FALSE),"  ",VLOOKUP(J46,NP,16,FALSE)))</f>
        <v>NATUREL  Lucas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1008 pts - CP. MEHUN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1" t="str">
        <f>'Liste des parties'!$AE$2</f>
        <v>Trophée des jeunes T4 Plus 700 p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4</v>
      </c>
      <c r="C51" s="38" t="str">
        <f>IF(B51="","",CONCATENATE(VLOOKUP(B49,NP,15,FALSE),"  ",VLOOKUP(B49,NP,16,FALSE)))</f>
        <v>NATUREL  Lucas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1008 pts - CP. MEHUN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Bernard THIBERT</cp:lastModifiedBy>
  <cp:lastPrinted>2019-06-15T14:48:43Z</cp:lastPrinted>
  <dcterms:created xsi:type="dcterms:W3CDTF">2003-05-26T12:43:52Z</dcterms:created>
  <dcterms:modified xsi:type="dcterms:W3CDTF">2019-06-15T14:49:05Z</dcterms:modified>
  <cp:category/>
  <cp:version/>
  <cp:contentType/>
  <cp:contentStatus/>
</cp:coreProperties>
</file>